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2a133ea75bbbc79/Consulting in Procurement/formazione/Corsi Acquisti by Daniele Pezzali/Corso Green Procurement e novità/Corso Sostenibilità/"/>
    </mc:Choice>
  </mc:AlternateContent>
  <xr:revisionPtr revIDLastSave="32" documentId="8_{18588F71-D430-422F-A974-4DE60E037F08}" xr6:coauthVersionLast="47" xr6:coauthVersionMax="47" xr10:uidLastSave="{DB8C1CCA-B9C7-4079-91E5-9BEDFFCDBC7B}"/>
  <bookViews>
    <workbookView xWindow="19090" yWindow="-110" windowWidth="19420" windowHeight="10300" activeTab="2" xr2:uid="{00000000-000D-0000-FFFF-FFFF00000000}"/>
  </bookViews>
  <sheets>
    <sheet name="Questionario ESG" sheetId="1" r:id="rId1"/>
    <sheet name="Dashboard" sheetId="2" r:id="rId2"/>
    <sheet name="Istruzioni" sheetId="3" r:id="rId3"/>
  </sheets>
  <definedNames>
    <definedName name="_xlnm._FilterDatabase" localSheetId="0" hidden="1">'Questionario ESG'!$A$1:$J$66</definedName>
    <definedName name="_xlnm.Print_Area" localSheetId="1">Dashboard!$A$1:$L$25</definedName>
    <definedName name="_xlnm.Print_Area" localSheetId="0">'Questionario ESG'!$A$1:$J$66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B10" i="2"/>
  <c r="B9" i="2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G2" i="1"/>
  <c r="G3" i="1"/>
  <c r="H3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H2" i="1" s="1"/>
  <c r="B3" i="2" l="1"/>
  <c r="B4" i="2" s="1"/>
  <c r="B5" i="2" s="1"/>
  <c r="B8" i="2"/>
</calcChain>
</file>

<file path=xl/sharedStrings.xml><?xml version="1.0" encoding="utf-8"?>
<sst xmlns="http://schemas.openxmlformats.org/spreadsheetml/2006/main" count="269" uniqueCount="173">
  <si>
    <t>AREA</t>
  </si>
  <si>
    <t>SOTTO-AREA</t>
  </si>
  <si>
    <t>N°</t>
  </si>
  <si>
    <t>DOMANDA</t>
  </si>
  <si>
    <t>LIVELLO (0-4)</t>
  </si>
  <si>
    <t>PESO %</t>
  </si>
  <si>
    <t>PUNTEGGIO PONDERATO</t>
  </si>
  <si>
    <t>EVIDENZA / DOCUMENTO</t>
  </si>
  <si>
    <t>NOTE / AZIONI</t>
  </si>
  <si>
    <t>STRATEGIA E GOVERNANCE ESG</t>
  </si>
  <si>
    <t>Strategia ESG</t>
  </si>
  <si>
    <t>L'azienda ha definito una strategia o un piano ESG formalizzato?</t>
  </si>
  <si>
    <t>Sono stati definiti obiettivi ESG misurabili e monitorati attraverso KPI?</t>
  </si>
  <si>
    <t>Responsabilità</t>
  </si>
  <si>
    <t>È stato individuato un responsabile interno o una funzione responsabile dei temi ESG?</t>
  </si>
  <si>
    <t>Governance ESG</t>
  </si>
  <si>
    <t>La Direzione riesamina periodicamente le performance ESG?</t>
  </si>
  <si>
    <t>Rischi e opportunità</t>
  </si>
  <si>
    <t>L'azienda ha identificato i principali impatti, rischi e opportunità legati alla sostenibilità?</t>
  </si>
  <si>
    <t>Stakeholder</t>
  </si>
  <si>
    <t>L'azienda coinvolge i principali stakeholder nell'identificazione dei temi ESG rilevanti?</t>
  </si>
  <si>
    <t>Reporting</t>
  </si>
  <si>
    <t>L'azienda pubblica periodicamente informazioni o un report di sostenibilità/ESG?</t>
  </si>
  <si>
    <t>Le informazioni ESG sono supportate da dati, KPI e metodologie formalizzate?</t>
  </si>
  <si>
    <t>Materialità</t>
  </si>
  <si>
    <t>L'azienda ha svolto un'analisi di materialità o rilevanza dei temi di sostenibilità?</t>
  </si>
  <si>
    <t>Miglioramento</t>
  </si>
  <si>
    <t>Sono definiti piani di miglioramento ESG con responsabilità e scadenze?</t>
  </si>
  <si>
    <t>Formazione</t>
  </si>
  <si>
    <t>Il personale con responsabilità rilevanti riceve formazione sui temi ESG?</t>
  </si>
  <si>
    <t>Conformità</t>
  </si>
  <si>
    <t>L'azienda monitora sistematicamente la conformità alla normativa ESG applicabile?</t>
  </si>
  <si>
    <t>ENVIRONMENT</t>
  </si>
  <si>
    <t>Sistema ambientale</t>
  </si>
  <si>
    <t>L'azienda dispone di una politica ambientale formalizzata?</t>
  </si>
  <si>
    <t>L'azienda dispone di un sistema di gestione ambientale certificato (es. ISO 14001)?</t>
  </si>
  <si>
    <t>L'azienda rispetta e monitora la legislazione ambientale applicabile?</t>
  </si>
  <si>
    <t>Energia</t>
  </si>
  <si>
    <t>L'azienda misura annualmente i propri consumi energetici?</t>
  </si>
  <si>
    <t>Sono definiti obiettivi quantitativi di riduzione dei consumi energetici?</t>
  </si>
  <si>
    <t>L'azienda monitora la quota di energia proveniente da fonti rinnovabili?</t>
  </si>
  <si>
    <t>Emissioni</t>
  </si>
  <si>
    <t>L'azienda calcola annualmente le emissioni GHG Scope 1 e Scope 2?</t>
  </si>
  <si>
    <t>L'azienda calcola, ove rilevante, le emissioni GHG Scope 3?</t>
  </si>
  <si>
    <t>Decarbonizzazione</t>
  </si>
  <si>
    <t>L'azienda ha definito un piano di decarbonizzazione con target quantitativi?</t>
  </si>
  <si>
    <t>Clima</t>
  </si>
  <si>
    <t>L'azienda valuta i rischi fisici e di transizione connessi al cambiamento climatico?</t>
  </si>
  <si>
    <t>Acqua</t>
  </si>
  <si>
    <t>L'azienda misura i consumi idrici e definisce obiettivi di riduzione ove rilevante?</t>
  </si>
  <si>
    <t>Rifiuti</t>
  </si>
  <si>
    <t>L'azienda misura i rifiuti prodotti distinguendo tra pericolosi e non pericolosi?</t>
  </si>
  <si>
    <t>Economia circolare</t>
  </si>
  <si>
    <t>L'azienda monitora la quota di rifiuti destinata a recupero, riciclo o riutilizzo?</t>
  </si>
  <si>
    <t>Sono presenti iniziative strutturate di economia circolare e riduzione dell'uso di risorse?</t>
  </si>
  <si>
    <t>Sostanze chimiche</t>
  </si>
  <si>
    <t>L'utilizzo delle sostanze chimiche nel processo produttivo è regolamentato, tracciato e comunicato ai dipendenti attraverso un'adeguata formazione?</t>
  </si>
  <si>
    <t>L'azienda mantiene aggiornato un inventario delle sostanze chimiche e le relative schede di sicurezza (SDS)?</t>
  </si>
  <si>
    <t>Sono definite procedure per gestione, stoccaggio e smaltimento sicuro delle sostanze chimiche pericolose?</t>
  </si>
  <si>
    <t>Prodotti</t>
  </si>
  <si>
    <t>L'azienda valuta gli impatti ambientali dei propri prodotti lungo il ciclo di vita, ove rilevante?</t>
  </si>
  <si>
    <t>Biodiversità</t>
  </si>
  <si>
    <t>L'azienda valuta gli impatti delle proprie attività sulla biodiversità e adotta misure di mitigazione ove rilevante?</t>
  </si>
  <si>
    <t>SOCIAL</t>
  </si>
  <si>
    <t>Salute e sicurezza</t>
  </si>
  <si>
    <t>L'azienda dispone di una politica o di un sistema di gestione per salute e sicurezza (es. ISO 45001)?</t>
  </si>
  <si>
    <t>I rischi per salute e sicurezza dei lavoratori sono valutati e aggiornati periodicamente?</t>
  </si>
  <si>
    <t>È previsto un piano periodico di formazione e sensibilizzazione in materia di salute e sicurezza?</t>
  </si>
  <si>
    <t>L'azienda monitora indicatori relativi a frequenza e gravità degli infortuni?</t>
  </si>
  <si>
    <t>Benessere</t>
  </si>
  <si>
    <t>L'azienda promuove programmi di benessere e conciliazione vita-lavoro?</t>
  </si>
  <si>
    <t>Persone</t>
  </si>
  <si>
    <t>L'azienda effettua periodicamente indagini sulla soddisfazione o sul coinvolgimento dei dipendenti?</t>
  </si>
  <si>
    <t>L'azienda monitora il turnover del personale?</t>
  </si>
  <si>
    <t>L'azienda monitora le ore di formazione e dispone di piani di sviluppo delle competenze?</t>
  </si>
  <si>
    <t>Diversità e inclusione</t>
  </si>
  <si>
    <t>L'azienda dispone di politiche per diversità, inclusione e pari opportunità?</t>
  </si>
  <si>
    <t>L'azienda monitora indicatori di diversità, inclusione e gender pay gap?</t>
  </si>
  <si>
    <t>Diritti umani</t>
  </si>
  <si>
    <t>L'azienda dispone di una politica per il rispetto dei diritti umani?</t>
  </si>
  <si>
    <t>L'azienda valuta il rischio di lavoro minorile, forzato o altre violazioni dei diritti umani?</t>
  </si>
  <si>
    <t>Molestie e discriminazione</t>
  </si>
  <si>
    <t>Sono presenti procedure per prevenire e gestire molestie e discriminazioni sul luogo di lavoro?</t>
  </si>
  <si>
    <t>Retribuzione</t>
  </si>
  <si>
    <t>L'azienda assicura il rispetto della normativa sul lavoro e pratiche retributive eque?</t>
  </si>
  <si>
    <t>GOVERNANCE, ETHICS &amp; SUSTAINABLE SUPPLY CHAIN</t>
  </si>
  <si>
    <t>Etica</t>
  </si>
  <si>
    <t>L'azienda dispone di un Codice Etico formalizzato e comunicato?</t>
  </si>
  <si>
    <t>Anticorruzione</t>
  </si>
  <si>
    <t>L'azienda dispone di una politica e di un programma anticorruzione?</t>
  </si>
  <si>
    <t>Compliance</t>
  </si>
  <si>
    <t>I dipendenti ricevono formazione periodica su etica, anticorruzione e compliance?</t>
  </si>
  <si>
    <t>Whistleblowing</t>
  </si>
  <si>
    <t>L'azienda dispone di un canale di whistleblowing accessibile e protetto?</t>
  </si>
  <si>
    <t>Conflitti di interesse</t>
  </si>
  <si>
    <t>Sono presenti procedure per identificare e gestire i conflitti di interesse?</t>
  </si>
  <si>
    <t>Risk management</t>
  </si>
  <si>
    <t>L'azienda dispone di un sistema formalizzato di gestione dei rischi che includa i rischi ESG?</t>
  </si>
  <si>
    <t>Privacy</t>
  </si>
  <si>
    <t>L'azienda dispone di politiche e procedure per la protezione dei dati personali?</t>
  </si>
  <si>
    <t>Cybersecurity</t>
  </si>
  <si>
    <t>L'azienda dispone di procedure e controlli strutturati di cybersecurity?</t>
  </si>
  <si>
    <t>Business continuity</t>
  </si>
  <si>
    <t>L'azienda dispone di piani di Business Continuity e gestione delle emergenze?</t>
  </si>
  <si>
    <t>Supply Chain</t>
  </si>
  <si>
    <t>L'azienda dispone di un Codice di Condotta dei Fornitori?</t>
  </si>
  <si>
    <t>Il Codice di Condotta viene formalmente accettato dai fornitori rilevanti?</t>
  </si>
  <si>
    <t>I criteri ESG sono integrati nel processo di qualifica dei nuovi fornitori?</t>
  </si>
  <si>
    <t>I fornitori vengono sottoposti a valutazione periodica ESG?</t>
  </si>
  <si>
    <t>L'azienda classifica i fornitori in base al rischio ESG?</t>
  </si>
  <si>
    <t>Sono effettuati audit ESG sui fornitori considerati ad alto rischio?</t>
  </si>
  <si>
    <t>Sono previsti piani di miglioramento o azioni correttive per fornitori con performance ESG insufficienti?</t>
  </si>
  <si>
    <t>I criteri ESG contribuiscono alla selezione e aggiudicazione delle forniture?</t>
  </si>
  <si>
    <t>L'azienda monitora provenienza e tracciabilità delle materie prime critiche o ad alto rischio?</t>
  </si>
  <si>
    <t>L'azienda verifica i rischi relativi ai diritti umani lungo la catena di fornitura?</t>
  </si>
  <si>
    <t>L'azienda coinvolge i fornitori nella misurazione e riduzione delle emissioni Scope 3, ove rilevante?</t>
  </si>
  <si>
    <t>ESG &amp; SUSTAINABLE SUPPLY CHAIN RATING</t>
  </si>
  <si>
    <t>Punteggio complessivo</t>
  </si>
  <si>
    <t>Rating</t>
  </si>
  <si>
    <t>Interpretazione</t>
  </si>
  <si>
    <t>MATURITÀ %</t>
  </si>
  <si>
    <t>SCALA</t>
  </si>
  <si>
    <t>DESCRIZIONE</t>
  </si>
  <si>
    <t>0</t>
  </si>
  <si>
    <t>Non presente</t>
  </si>
  <si>
    <t>1</t>
  </si>
  <si>
    <t>In sviluppo</t>
  </si>
  <si>
    <t>2</t>
  </si>
  <si>
    <t>Formalizzato</t>
  </si>
  <si>
    <t>3</t>
  </si>
  <si>
    <t>Implementato e monitorato</t>
  </si>
  <si>
    <t>4</t>
  </si>
  <si>
    <t>Misurato e migliorato</t>
  </si>
  <si>
    <t>N/A</t>
  </si>
  <si>
    <t>Non applicabile: peso escluso dal calcolo</t>
  </si>
  <si>
    <t>RATING</t>
  </si>
  <si>
    <t>INTERVALLO</t>
  </si>
  <si>
    <t>SIGNIFICATO</t>
  </si>
  <si>
    <t>A</t>
  </si>
  <si>
    <t>75-100</t>
  </si>
  <si>
    <t>Maturità ESG elevata</t>
  </si>
  <si>
    <t>B</t>
  </si>
  <si>
    <t>50-74,99</t>
  </si>
  <si>
    <t>Maturità ESG strutturata</t>
  </si>
  <si>
    <t>C</t>
  </si>
  <si>
    <t>25-49,99</t>
  </si>
  <si>
    <t>Percorso ESG da consolidare</t>
  </si>
  <si>
    <t>D</t>
  </si>
  <si>
    <t>0-24,99</t>
  </si>
  <si>
    <t>QUESTIONARIO ESG &amp; SUSTAINABLE SUPPLY CHAIN RATING – VERSIONE 2.0</t>
  </si>
  <si>
    <t>Obiettivo</t>
  </si>
  <si>
    <t>Valutare la maturità ESG aziendale e della supply chain con punteggio normalizzato 0-100.</t>
  </si>
  <si>
    <t>Compilazione</t>
  </si>
  <si>
    <t>Selezionare per ogni domanda un livello 0-4 oppure N/A e indicare le evidenze documentali.</t>
  </si>
  <si>
    <t>Scala</t>
  </si>
  <si>
    <t>0 Non presente; 1 In sviluppo; 2 Formalizzato; 3 Implementato e monitorato; 4 Misurato e migliorato.</t>
  </si>
  <si>
    <t>Pesi</t>
  </si>
  <si>
    <t>Strategia e Governance ESG 20%; Environment 30%; Social 20%; Governance, Ethics &amp; Sustainable Supply Chain 30%.</t>
  </si>
  <si>
    <t>Le domande non applicabili vengono escluse e il punteggio viene ricalcolato automaticamente su 100.</t>
  </si>
  <si>
    <t>A 75-100; B 50-74,99; C 25-49,99; D 0-24,99.</t>
  </si>
  <si>
    <t>Nota</t>
  </si>
  <si>
    <t>Modello gestionale personalizzabile in funzione di settore, materialità e rischio del fornitore.</t>
  </si>
  <si>
    <t>2 - Formalizzato</t>
  </si>
  <si>
    <t>4 - Misurato e migliorato</t>
  </si>
  <si>
    <t>1 - In sviluppo</t>
  </si>
  <si>
    <t>RISPOSTA
(utilizzare la tendina)</t>
  </si>
  <si>
    <t>0 - Non presente</t>
  </si>
  <si>
    <t>3 - Implementato e monitorato</t>
  </si>
  <si>
    <t>C - Percorso ESG da consolidare</t>
  </si>
  <si>
    <t>B - Maturità ESG strutturata</t>
  </si>
  <si>
    <t>VALUTAZIONE PER AREA</t>
  </si>
  <si>
    <t>ISTRUZIONI</t>
  </si>
  <si>
    <t>Percorso ESG iniziale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</si>
</sst>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2" fontId="0" fillId="0" borderId="1" xfId="0" applyNumberForma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en-US">
                <a:latin typeface="+mn-lt"/>
              </a:rPr>
              <a:t>Maturità ESG per area (0-100%)</a:t>
            </a:r>
          </a:p>
        </c:rich>
      </c:tx>
      <c:layout>
        <c:manualLayout>
          <c:xMode val="edge"/>
          <c:yMode val="edge"/>
          <c:x val="0.14669464505811289"/>
          <c:y val="0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0321907691680843"/>
          <c:y val="0.12121212121212122"/>
          <c:w val="0.86832037974554599"/>
          <c:h val="0.622733536148890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Dashboard!$B$7</c:f>
              <c:strCache>
                <c:ptCount val="1"/>
                <c:pt idx="0">
                  <c:v>MATURITÀ %</c:v>
                </c:pt>
              </c:strCache>
            </c:strRef>
          </c:tx>
          <c:invertIfNegative val="1"/>
          <c:dPt>
            <c:idx val="0"/>
            <c:invertIfNegative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9-4CEE-A1CC-A68E837CFC68}"/>
              </c:ext>
            </c:extLst>
          </c:dPt>
          <c:dPt>
            <c:idx val="1"/>
            <c:invertIfNegative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D69-4CEE-A1CC-A68E837CFC68}"/>
              </c:ext>
            </c:extLst>
          </c:dPt>
          <c:dPt>
            <c:idx val="2"/>
            <c:invertIfNegative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69-4CEE-A1CC-A68E837CFC68}"/>
              </c:ext>
            </c:extLst>
          </c:dPt>
          <c:dPt>
            <c:idx val="3"/>
            <c:invertIfNegative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69-4CEE-A1CC-A68E837CFC6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C
Percorso
ESG
da
consolidare
35,42%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D69-4CEE-A1CC-A68E837CFC6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C
Percorso
ESG
da
consolidare
43,42%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D69-4CEE-A1CC-A68E837CFC6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B
Maturità
ESG
strutturata
53,57%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D69-4CEE-A1CC-A68E837CFC6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C
Percorso
ESG
da
consolidare
33,75%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CD69-4CEE-A1CC-A68E837CFC68}"/>
                </c:ext>
              </c:extLst>
            </c:dLbl>
            <c:numFmt formatCode="0.00&quot;%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Dashboard!$A$8:$A$11</c:f>
              <c:strCache>
                <c:ptCount val="4"/>
                <c:pt idx="0">
                  <c:v>STRATEGIA E GOVERNANCE ESG</c:v>
                </c:pt>
                <c:pt idx="1">
                  <c:v>ENVIRONMENT</c:v>
                </c:pt>
                <c:pt idx="2">
                  <c:v>SOCIAL</c:v>
                </c:pt>
                <c:pt idx="3">
                  <c:v>GOVERNANCE, ETHICS &amp; SUSTAINABLE SUPPLY CHAIN</c:v>
                </c:pt>
              </c:strCache>
            </c:strRef>
          </c:cat>
          <c:val>
            <c:numRef>
              <c:f>Dashboard!$B$8:$B$11</c:f>
              <c:numCache>
                <c:formatCode>0.00</c:formatCode>
                <c:ptCount val="4"/>
                <c:pt idx="0">
                  <c:v>35.416666666666671</c:v>
                </c:pt>
                <c:pt idx="1">
                  <c:v>43.421052631578952</c:v>
                </c:pt>
                <c:pt idx="2">
                  <c:v>53.571428571428569</c:v>
                </c:pt>
                <c:pt idx="3">
                  <c:v>33.75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9-4CEE-A1CC-A68E837CFC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cap="all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bg1"/>
                    </a:solidFill>
                  </a:rPr>
                  <a:t>Area ESG</a:t>
                </a:r>
              </a:p>
            </c:rich>
          </c:tx>
          <c:overlay val="0"/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cap="all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Punteggio (%)</a:t>
                </a:r>
              </a:p>
            </c:rich>
          </c:tx>
          <c:overlay val="1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144236</xdr:colOff>
      <xdr:row>6</xdr:row>
      <xdr:rowOff>906</xdr:rowOff>
    </xdr:from>
    <xdr:ext cx="4908550" cy="33528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workbookViewId="0">
      <pane ySplit="1" topLeftCell="A2" activePane="bottomLeft" state="frozen"/>
      <selection pane="bottomLeft" activeCell="F2" sqref="F2"/>
    </sheetView>
  </sheetViews>
  <sheetFormatPr defaultRowHeight="14.5" x14ac:dyDescent="0.35"/>
  <cols>
    <col min="1" max="1" width="21.36328125" customWidth="1"/>
    <col min="2" max="2" width="23.1796875" bestFit="1" customWidth="1"/>
    <col min="3" max="3" width="4.7265625" style="6" customWidth="1"/>
    <col min="4" max="4" width="75" customWidth="1"/>
    <col min="5" max="5" width="30" customWidth="1"/>
    <col min="6" max="6" width="9" style="14" customWidth="1"/>
    <col min="7" max="7" width="7.81640625" style="14" customWidth="1"/>
    <col min="8" max="8" width="17.36328125" style="14" customWidth="1"/>
    <col min="9" max="9" width="27.6328125" customWidth="1"/>
    <col min="10" max="10" width="29" customWidth="1"/>
  </cols>
  <sheetData>
    <row r="1" spans="1:10" ht="37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165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35">
      <c r="A2" s="23" t="s">
        <v>9</v>
      </c>
      <c r="B2" s="3" t="s">
        <v>10</v>
      </c>
      <c r="C2" s="5">
        <v>1</v>
      </c>
      <c r="D2" s="3" t="s">
        <v>11</v>
      </c>
      <c r="E2" s="3" t="s">
        <v>164</v>
      </c>
      <c r="F2" s="5">
        <f t="shared" ref="F2:F33" si="0">IF(E2="N/A","",IF(E2="",0,VALUE(LEFT(E2,1))))</f>
        <v>1</v>
      </c>
      <c r="G2" s="7">
        <f t="shared" ref="G2:G13" si="1">IF($E2="N/A","",20/COUNTIF($E$2:$E$13,"&lt;&gt;N/A"))</f>
        <v>1.6666666666666667</v>
      </c>
      <c r="H2" s="7">
        <f t="shared" ref="H2:H33" si="2">IF(E2="N/A","",(F2/4)*G2)</f>
        <v>0.41666666666666669</v>
      </c>
      <c r="I2" s="3"/>
      <c r="J2" s="3"/>
    </row>
    <row r="3" spans="1:10" x14ac:dyDescent="0.35">
      <c r="A3" s="23"/>
      <c r="B3" s="3" t="s">
        <v>10</v>
      </c>
      <c r="C3" s="5">
        <v>2</v>
      </c>
      <c r="D3" s="3" t="s">
        <v>12</v>
      </c>
      <c r="E3" s="3" t="s">
        <v>164</v>
      </c>
      <c r="F3" s="5">
        <f t="shared" si="0"/>
        <v>1</v>
      </c>
      <c r="G3" s="7">
        <f t="shared" si="1"/>
        <v>1.6666666666666667</v>
      </c>
      <c r="H3" s="7">
        <f t="shared" si="2"/>
        <v>0.41666666666666669</v>
      </c>
      <c r="I3" s="3"/>
      <c r="J3" s="3"/>
    </row>
    <row r="4" spans="1:10" x14ac:dyDescent="0.35">
      <c r="A4" s="23"/>
      <c r="B4" s="3" t="s">
        <v>13</v>
      </c>
      <c r="C4" s="5">
        <v>3</v>
      </c>
      <c r="D4" s="3" t="s">
        <v>14</v>
      </c>
      <c r="E4" s="3" t="s">
        <v>162</v>
      </c>
      <c r="F4" s="5">
        <f t="shared" si="0"/>
        <v>2</v>
      </c>
      <c r="G4" s="7">
        <f t="shared" si="1"/>
        <v>1.6666666666666667</v>
      </c>
      <c r="H4" s="7">
        <f t="shared" si="2"/>
        <v>0.83333333333333337</v>
      </c>
      <c r="I4" s="3"/>
      <c r="J4" s="3"/>
    </row>
    <row r="5" spans="1:10" x14ac:dyDescent="0.35">
      <c r="A5" s="23"/>
      <c r="B5" s="3" t="s">
        <v>15</v>
      </c>
      <c r="C5" s="5">
        <v>4</v>
      </c>
      <c r="D5" s="3" t="s">
        <v>16</v>
      </c>
      <c r="E5" s="3" t="s">
        <v>162</v>
      </c>
      <c r="F5" s="5">
        <f t="shared" si="0"/>
        <v>2</v>
      </c>
      <c r="G5" s="7">
        <f t="shared" si="1"/>
        <v>1.6666666666666667</v>
      </c>
      <c r="H5" s="7">
        <f t="shared" si="2"/>
        <v>0.83333333333333337</v>
      </c>
      <c r="I5" s="3"/>
      <c r="J5" s="3"/>
    </row>
    <row r="6" spans="1:10" x14ac:dyDescent="0.35">
      <c r="A6" s="23"/>
      <c r="B6" s="3" t="s">
        <v>17</v>
      </c>
      <c r="C6" s="5">
        <v>5</v>
      </c>
      <c r="D6" s="3" t="s">
        <v>18</v>
      </c>
      <c r="E6" s="3" t="s">
        <v>162</v>
      </c>
      <c r="F6" s="5">
        <f t="shared" si="0"/>
        <v>2</v>
      </c>
      <c r="G6" s="7">
        <f t="shared" si="1"/>
        <v>1.6666666666666667</v>
      </c>
      <c r="H6" s="7">
        <f t="shared" si="2"/>
        <v>0.83333333333333337</v>
      </c>
      <c r="I6" s="3"/>
      <c r="J6" s="3"/>
    </row>
    <row r="7" spans="1:10" x14ac:dyDescent="0.35">
      <c r="A7" s="23"/>
      <c r="B7" s="3" t="s">
        <v>19</v>
      </c>
      <c r="C7" s="5">
        <v>6</v>
      </c>
      <c r="D7" s="3" t="s">
        <v>20</v>
      </c>
      <c r="E7" s="3" t="s">
        <v>164</v>
      </c>
      <c r="F7" s="5">
        <f t="shared" si="0"/>
        <v>1</v>
      </c>
      <c r="G7" s="7">
        <f t="shared" si="1"/>
        <v>1.6666666666666667</v>
      </c>
      <c r="H7" s="7">
        <f t="shared" si="2"/>
        <v>0.41666666666666669</v>
      </c>
      <c r="I7" s="3"/>
      <c r="J7" s="3"/>
    </row>
    <row r="8" spans="1:10" x14ac:dyDescent="0.35">
      <c r="A8" s="23"/>
      <c r="B8" s="3" t="s">
        <v>21</v>
      </c>
      <c r="C8" s="5">
        <v>7</v>
      </c>
      <c r="D8" s="3" t="s">
        <v>22</v>
      </c>
      <c r="E8" s="3" t="s">
        <v>164</v>
      </c>
      <c r="F8" s="5">
        <f t="shared" si="0"/>
        <v>1</v>
      </c>
      <c r="G8" s="7">
        <f t="shared" si="1"/>
        <v>1.6666666666666667</v>
      </c>
      <c r="H8" s="7">
        <f t="shared" si="2"/>
        <v>0.41666666666666669</v>
      </c>
      <c r="I8" s="3"/>
      <c r="J8" s="3"/>
    </row>
    <row r="9" spans="1:10" x14ac:dyDescent="0.35">
      <c r="A9" s="23"/>
      <c r="B9" s="3" t="s">
        <v>21</v>
      </c>
      <c r="C9" s="5">
        <v>8</v>
      </c>
      <c r="D9" s="3" t="s">
        <v>23</v>
      </c>
      <c r="E9" s="3" t="s">
        <v>164</v>
      </c>
      <c r="F9" s="5">
        <f t="shared" si="0"/>
        <v>1</v>
      </c>
      <c r="G9" s="7">
        <f t="shared" si="1"/>
        <v>1.6666666666666667</v>
      </c>
      <c r="H9" s="7">
        <f t="shared" si="2"/>
        <v>0.41666666666666669</v>
      </c>
      <c r="I9" s="3"/>
      <c r="J9" s="3"/>
    </row>
    <row r="10" spans="1:10" x14ac:dyDescent="0.35">
      <c r="A10" s="23"/>
      <c r="B10" s="3" t="s">
        <v>24</v>
      </c>
      <c r="C10" s="5">
        <v>9</v>
      </c>
      <c r="D10" s="3" t="s">
        <v>25</v>
      </c>
      <c r="E10" s="3" t="s">
        <v>164</v>
      </c>
      <c r="F10" s="5">
        <f t="shared" si="0"/>
        <v>1</v>
      </c>
      <c r="G10" s="7">
        <f t="shared" si="1"/>
        <v>1.6666666666666667</v>
      </c>
      <c r="H10" s="7">
        <f t="shared" si="2"/>
        <v>0.41666666666666669</v>
      </c>
      <c r="I10" s="3"/>
      <c r="J10" s="3"/>
    </row>
    <row r="11" spans="1:10" x14ac:dyDescent="0.35">
      <c r="A11" s="23"/>
      <c r="B11" s="3" t="s">
        <v>26</v>
      </c>
      <c r="C11" s="5">
        <v>10</v>
      </c>
      <c r="D11" s="3" t="s">
        <v>27</v>
      </c>
      <c r="E11" s="3" t="s">
        <v>164</v>
      </c>
      <c r="F11" s="5">
        <f t="shared" si="0"/>
        <v>1</v>
      </c>
      <c r="G11" s="7">
        <f t="shared" si="1"/>
        <v>1.6666666666666667</v>
      </c>
      <c r="H11" s="7">
        <f t="shared" si="2"/>
        <v>0.41666666666666669</v>
      </c>
      <c r="I11" s="3"/>
      <c r="J11" s="3"/>
    </row>
    <row r="12" spans="1:10" x14ac:dyDescent="0.35">
      <c r="A12" s="23"/>
      <c r="B12" s="3" t="s">
        <v>28</v>
      </c>
      <c r="C12" s="5">
        <v>11</v>
      </c>
      <c r="D12" s="3" t="s">
        <v>29</v>
      </c>
      <c r="E12" s="3" t="s">
        <v>162</v>
      </c>
      <c r="F12" s="5">
        <f t="shared" si="0"/>
        <v>2</v>
      </c>
      <c r="G12" s="7">
        <f t="shared" si="1"/>
        <v>1.6666666666666667</v>
      </c>
      <c r="H12" s="7">
        <f t="shared" si="2"/>
        <v>0.83333333333333337</v>
      </c>
      <c r="I12" s="3"/>
      <c r="J12" s="3"/>
    </row>
    <row r="13" spans="1:10" x14ac:dyDescent="0.35">
      <c r="A13" s="23"/>
      <c r="B13" s="3" t="s">
        <v>30</v>
      </c>
      <c r="C13" s="5">
        <v>12</v>
      </c>
      <c r="D13" s="3" t="s">
        <v>31</v>
      </c>
      <c r="E13" s="3" t="s">
        <v>162</v>
      </c>
      <c r="F13" s="5">
        <f t="shared" si="0"/>
        <v>2</v>
      </c>
      <c r="G13" s="7">
        <f t="shared" si="1"/>
        <v>1.6666666666666667</v>
      </c>
      <c r="H13" s="7">
        <f t="shared" si="2"/>
        <v>0.83333333333333337</v>
      </c>
      <c r="I13" s="3"/>
      <c r="J13" s="3"/>
    </row>
    <row r="14" spans="1:10" x14ac:dyDescent="0.35">
      <c r="A14" s="23" t="s">
        <v>32</v>
      </c>
      <c r="B14" s="3" t="s">
        <v>33</v>
      </c>
      <c r="C14" s="5">
        <v>13</v>
      </c>
      <c r="D14" s="3" t="s">
        <v>34</v>
      </c>
      <c r="E14" s="3" t="s">
        <v>162</v>
      </c>
      <c r="F14" s="5">
        <f t="shared" si="0"/>
        <v>2</v>
      </c>
      <c r="G14" s="7">
        <f t="shared" ref="G14:G32" si="3">IF($E14="N/A","",30/COUNTIF($E$14:$E$32,"&lt;&gt;N/A"))</f>
        <v>1.5789473684210527</v>
      </c>
      <c r="H14" s="7">
        <f t="shared" si="2"/>
        <v>0.78947368421052633</v>
      </c>
      <c r="I14" s="3"/>
      <c r="J14" s="3"/>
    </row>
    <row r="15" spans="1:10" x14ac:dyDescent="0.35">
      <c r="A15" s="23"/>
      <c r="B15" s="3" t="s">
        <v>33</v>
      </c>
      <c r="C15" s="5">
        <v>14</v>
      </c>
      <c r="D15" s="3" t="s">
        <v>35</v>
      </c>
      <c r="E15" s="3" t="s">
        <v>167</v>
      </c>
      <c r="F15" s="5">
        <f t="shared" si="0"/>
        <v>3</v>
      </c>
      <c r="G15" s="7">
        <f t="shared" si="3"/>
        <v>1.5789473684210527</v>
      </c>
      <c r="H15" s="7">
        <f t="shared" si="2"/>
        <v>1.1842105263157894</v>
      </c>
      <c r="I15" s="3"/>
      <c r="J15" s="3"/>
    </row>
    <row r="16" spans="1:10" x14ac:dyDescent="0.35">
      <c r="A16" s="23"/>
      <c r="B16" s="3" t="s">
        <v>30</v>
      </c>
      <c r="C16" s="5">
        <v>15</v>
      </c>
      <c r="D16" s="3" t="s">
        <v>36</v>
      </c>
      <c r="E16" s="3" t="s">
        <v>162</v>
      </c>
      <c r="F16" s="5">
        <f t="shared" si="0"/>
        <v>2</v>
      </c>
      <c r="G16" s="7">
        <f t="shared" si="3"/>
        <v>1.5789473684210527</v>
      </c>
      <c r="H16" s="7">
        <f t="shared" si="2"/>
        <v>0.78947368421052633</v>
      </c>
      <c r="I16" s="3"/>
      <c r="J16" s="3"/>
    </row>
    <row r="17" spans="1:10" x14ac:dyDescent="0.35">
      <c r="A17" s="23"/>
      <c r="B17" s="3" t="s">
        <v>37</v>
      </c>
      <c r="C17" s="5">
        <v>16</v>
      </c>
      <c r="D17" s="3" t="s">
        <v>38</v>
      </c>
      <c r="E17" s="3" t="s">
        <v>164</v>
      </c>
      <c r="F17" s="5">
        <f t="shared" si="0"/>
        <v>1</v>
      </c>
      <c r="G17" s="7">
        <f t="shared" si="3"/>
        <v>1.5789473684210527</v>
      </c>
      <c r="H17" s="7">
        <f t="shared" si="2"/>
        <v>0.39473684210526316</v>
      </c>
      <c r="I17" s="3"/>
      <c r="J17" s="3"/>
    </row>
    <row r="18" spans="1:10" x14ac:dyDescent="0.35">
      <c r="A18" s="23"/>
      <c r="B18" s="3" t="s">
        <v>37</v>
      </c>
      <c r="C18" s="5">
        <v>17</v>
      </c>
      <c r="D18" s="3" t="s">
        <v>39</v>
      </c>
      <c r="E18" s="3" t="s">
        <v>164</v>
      </c>
      <c r="F18" s="5">
        <f t="shared" si="0"/>
        <v>1</v>
      </c>
      <c r="G18" s="7">
        <f t="shared" si="3"/>
        <v>1.5789473684210527</v>
      </c>
      <c r="H18" s="7">
        <f t="shared" si="2"/>
        <v>0.39473684210526316</v>
      </c>
      <c r="I18" s="3"/>
      <c r="J18" s="3"/>
    </row>
    <row r="19" spans="1:10" x14ac:dyDescent="0.35">
      <c r="A19" s="23"/>
      <c r="B19" s="3" t="s">
        <v>37</v>
      </c>
      <c r="C19" s="5">
        <v>18</v>
      </c>
      <c r="D19" s="3" t="s">
        <v>40</v>
      </c>
      <c r="E19" s="3" t="s">
        <v>162</v>
      </c>
      <c r="F19" s="5">
        <f t="shared" si="0"/>
        <v>2</v>
      </c>
      <c r="G19" s="7">
        <f t="shared" si="3"/>
        <v>1.5789473684210527</v>
      </c>
      <c r="H19" s="7">
        <f t="shared" si="2"/>
        <v>0.78947368421052633</v>
      </c>
      <c r="I19" s="3"/>
      <c r="J19" s="3"/>
    </row>
    <row r="20" spans="1:10" x14ac:dyDescent="0.35">
      <c r="A20" s="23"/>
      <c r="B20" s="3" t="s">
        <v>41</v>
      </c>
      <c r="C20" s="5">
        <v>19</v>
      </c>
      <c r="D20" s="3" t="s">
        <v>42</v>
      </c>
      <c r="E20" s="3" t="s">
        <v>164</v>
      </c>
      <c r="F20" s="5">
        <f t="shared" si="0"/>
        <v>1</v>
      </c>
      <c r="G20" s="7">
        <f t="shared" si="3"/>
        <v>1.5789473684210527</v>
      </c>
      <c r="H20" s="7">
        <f t="shared" si="2"/>
        <v>0.39473684210526316</v>
      </c>
      <c r="I20" s="3"/>
      <c r="J20" s="3"/>
    </row>
    <row r="21" spans="1:10" x14ac:dyDescent="0.35">
      <c r="A21" s="23"/>
      <c r="B21" s="3" t="s">
        <v>41</v>
      </c>
      <c r="C21" s="5">
        <v>20</v>
      </c>
      <c r="D21" s="3" t="s">
        <v>43</v>
      </c>
      <c r="E21" s="3" t="s">
        <v>166</v>
      </c>
      <c r="F21" s="5">
        <f t="shared" si="0"/>
        <v>0</v>
      </c>
      <c r="G21" s="7">
        <f t="shared" si="3"/>
        <v>1.5789473684210527</v>
      </c>
      <c r="H21" s="7">
        <f t="shared" si="2"/>
        <v>0</v>
      </c>
      <c r="I21" s="3"/>
      <c r="J21" s="3"/>
    </row>
    <row r="22" spans="1:10" x14ac:dyDescent="0.35">
      <c r="A22" s="23"/>
      <c r="B22" s="3" t="s">
        <v>44</v>
      </c>
      <c r="C22" s="5">
        <v>21</v>
      </c>
      <c r="D22" s="3" t="s">
        <v>45</v>
      </c>
      <c r="E22" s="3" t="s">
        <v>164</v>
      </c>
      <c r="F22" s="5">
        <f t="shared" si="0"/>
        <v>1</v>
      </c>
      <c r="G22" s="7">
        <f t="shared" si="3"/>
        <v>1.5789473684210527</v>
      </c>
      <c r="H22" s="7">
        <f t="shared" si="2"/>
        <v>0.39473684210526316</v>
      </c>
      <c r="I22" s="3"/>
      <c r="J22" s="3"/>
    </row>
    <row r="23" spans="1:10" x14ac:dyDescent="0.35">
      <c r="A23" s="23"/>
      <c r="B23" s="3" t="s">
        <v>46</v>
      </c>
      <c r="C23" s="5">
        <v>22</v>
      </c>
      <c r="D23" s="3" t="s">
        <v>47</v>
      </c>
      <c r="E23" s="3" t="s">
        <v>162</v>
      </c>
      <c r="F23" s="5">
        <f t="shared" si="0"/>
        <v>2</v>
      </c>
      <c r="G23" s="7">
        <f t="shared" si="3"/>
        <v>1.5789473684210527</v>
      </c>
      <c r="H23" s="7">
        <f t="shared" si="2"/>
        <v>0.78947368421052633</v>
      </c>
      <c r="I23" s="3"/>
      <c r="J23" s="3"/>
    </row>
    <row r="24" spans="1:10" x14ac:dyDescent="0.35">
      <c r="A24" s="23"/>
      <c r="B24" s="3" t="s">
        <v>48</v>
      </c>
      <c r="C24" s="5">
        <v>23</v>
      </c>
      <c r="D24" s="3" t="s">
        <v>49</v>
      </c>
      <c r="E24" s="3" t="s">
        <v>162</v>
      </c>
      <c r="F24" s="5">
        <f t="shared" si="0"/>
        <v>2</v>
      </c>
      <c r="G24" s="7">
        <f t="shared" si="3"/>
        <v>1.5789473684210527</v>
      </c>
      <c r="H24" s="7">
        <f t="shared" si="2"/>
        <v>0.78947368421052633</v>
      </c>
      <c r="I24" s="3"/>
      <c r="J24" s="3"/>
    </row>
    <row r="25" spans="1:10" x14ac:dyDescent="0.35">
      <c r="A25" s="23"/>
      <c r="B25" s="3" t="s">
        <v>50</v>
      </c>
      <c r="C25" s="5">
        <v>24</v>
      </c>
      <c r="D25" s="3" t="s">
        <v>51</v>
      </c>
      <c r="E25" s="3" t="s">
        <v>167</v>
      </c>
      <c r="F25" s="5">
        <f t="shared" si="0"/>
        <v>3</v>
      </c>
      <c r="G25" s="7">
        <f t="shared" si="3"/>
        <v>1.5789473684210527</v>
      </c>
      <c r="H25" s="7">
        <f t="shared" si="2"/>
        <v>1.1842105263157894</v>
      </c>
      <c r="I25" s="3"/>
      <c r="J25" s="3"/>
    </row>
    <row r="26" spans="1:10" x14ac:dyDescent="0.35">
      <c r="A26" s="23"/>
      <c r="B26" s="3" t="s">
        <v>52</v>
      </c>
      <c r="C26" s="5">
        <v>25</v>
      </c>
      <c r="D26" s="3" t="s">
        <v>53</v>
      </c>
      <c r="E26" s="3" t="s">
        <v>162</v>
      </c>
      <c r="F26" s="5">
        <f t="shared" si="0"/>
        <v>2</v>
      </c>
      <c r="G26" s="7">
        <f t="shared" si="3"/>
        <v>1.5789473684210527</v>
      </c>
      <c r="H26" s="7">
        <f t="shared" si="2"/>
        <v>0.78947368421052633</v>
      </c>
      <c r="I26" s="3"/>
      <c r="J26" s="3"/>
    </row>
    <row r="27" spans="1:10" x14ac:dyDescent="0.35">
      <c r="A27" s="23"/>
      <c r="B27" s="3" t="s">
        <v>52</v>
      </c>
      <c r="C27" s="5">
        <v>26</v>
      </c>
      <c r="D27" s="3" t="s">
        <v>54</v>
      </c>
      <c r="E27" s="3" t="s">
        <v>164</v>
      </c>
      <c r="F27" s="5">
        <f t="shared" si="0"/>
        <v>1</v>
      </c>
      <c r="G27" s="7">
        <f t="shared" si="3"/>
        <v>1.5789473684210527</v>
      </c>
      <c r="H27" s="7">
        <f t="shared" si="2"/>
        <v>0.39473684210526316</v>
      </c>
      <c r="I27" s="3"/>
      <c r="J27" s="3"/>
    </row>
    <row r="28" spans="1:10" ht="29" x14ac:dyDescent="0.35">
      <c r="A28" s="23"/>
      <c r="B28" s="3" t="s">
        <v>55</v>
      </c>
      <c r="C28" s="5">
        <v>27</v>
      </c>
      <c r="D28" s="3" t="s">
        <v>56</v>
      </c>
      <c r="E28" s="3" t="s">
        <v>167</v>
      </c>
      <c r="F28" s="5">
        <f t="shared" si="0"/>
        <v>3</v>
      </c>
      <c r="G28" s="7">
        <f t="shared" si="3"/>
        <v>1.5789473684210527</v>
      </c>
      <c r="H28" s="7">
        <f t="shared" si="2"/>
        <v>1.1842105263157894</v>
      </c>
      <c r="I28" s="3"/>
      <c r="J28" s="3"/>
    </row>
    <row r="29" spans="1:10" ht="29" x14ac:dyDescent="0.35">
      <c r="A29" s="23"/>
      <c r="B29" s="3" t="s">
        <v>55</v>
      </c>
      <c r="C29" s="5">
        <v>28</v>
      </c>
      <c r="D29" s="3" t="s">
        <v>57</v>
      </c>
      <c r="E29" s="3" t="s">
        <v>167</v>
      </c>
      <c r="F29" s="5">
        <f t="shared" si="0"/>
        <v>3</v>
      </c>
      <c r="G29" s="7">
        <f t="shared" si="3"/>
        <v>1.5789473684210527</v>
      </c>
      <c r="H29" s="7">
        <f t="shared" si="2"/>
        <v>1.1842105263157894</v>
      </c>
      <c r="I29" s="3"/>
      <c r="J29" s="3"/>
    </row>
    <row r="30" spans="1:10" ht="29" x14ac:dyDescent="0.35">
      <c r="A30" s="23"/>
      <c r="B30" s="3" t="s">
        <v>55</v>
      </c>
      <c r="C30" s="5">
        <v>29</v>
      </c>
      <c r="D30" s="3" t="s">
        <v>58</v>
      </c>
      <c r="E30" s="3" t="s">
        <v>167</v>
      </c>
      <c r="F30" s="5">
        <f t="shared" si="0"/>
        <v>3</v>
      </c>
      <c r="G30" s="7">
        <f t="shared" si="3"/>
        <v>1.5789473684210527</v>
      </c>
      <c r="H30" s="7">
        <f t="shared" si="2"/>
        <v>1.1842105263157894</v>
      </c>
      <c r="I30" s="3"/>
      <c r="J30" s="3"/>
    </row>
    <row r="31" spans="1:10" ht="29" x14ac:dyDescent="0.35">
      <c r="A31" s="23"/>
      <c r="B31" s="3" t="s">
        <v>59</v>
      </c>
      <c r="C31" s="5">
        <v>30</v>
      </c>
      <c r="D31" s="3" t="s">
        <v>60</v>
      </c>
      <c r="E31" s="3" t="s">
        <v>164</v>
      </c>
      <c r="F31" s="5">
        <f t="shared" si="0"/>
        <v>1</v>
      </c>
      <c r="G31" s="7">
        <f t="shared" si="3"/>
        <v>1.5789473684210527</v>
      </c>
      <c r="H31" s="7">
        <f t="shared" si="2"/>
        <v>0.39473684210526316</v>
      </c>
      <c r="I31" s="3"/>
      <c r="J31" s="3"/>
    </row>
    <row r="32" spans="1:10" ht="29" x14ac:dyDescent="0.35">
      <c r="A32" s="23"/>
      <c r="B32" s="3" t="s">
        <v>61</v>
      </c>
      <c r="C32" s="5">
        <v>31</v>
      </c>
      <c r="D32" s="3" t="s">
        <v>62</v>
      </c>
      <c r="E32" s="3" t="s">
        <v>166</v>
      </c>
      <c r="F32" s="5">
        <f t="shared" si="0"/>
        <v>0</v>
      </c>
      <c r="G32" s="7">
        <f t="shared" si="3"/>
        <v>1.5789473684210527</v>
      </c>
      <c r="H32" s="7">
        <f t="shared" si="2"/>
        <v>0</v>
      </c>
      <c r="I32" s="3"/>
      <c r="J32" s="3"/>
    </row>
    <row r="33" spans="1:10" ht="29" x14ac:dyDescent="0.35">
      <c r="A33" s="23" t="s">
        <v>63</v>
      </c>
      <c r="B33" s="3" t="s">
        <v>64</v>
      </c>
      <c r="C33" s="5">
        <v>32</v>
      </c>
      <c r="D33" s="3" t="s">
        <v>65</v>
      </c>
      <c r="E33" s="3" t="s">
        <v>166</v>
      </c>
      <c r="F33" s="5">
        <f t="shared" si="0"/>
        <v>0</v>
      </c>
      <c r="G33" s="7">
        <f t="shared" ref="G33:G46" si="4">IF($E33="N/A","",20/COUNTIF($E$33:$E$46,"&lt;&gt;N/A"))</f>
        <v>1.4285714285714286</v>
      </c>
      <c r="H33" s="7">
        <f t="shared" si="2"/>
        <v>0</v>
      </c>
      <c r="I33" s="3"/>
      <c r="J33" s="3"/>
    </row>
    <row r="34" spans="1:10" x14ac:dyDescent="0.35">
      <c r="A34" s="23"/>
      <c r="B34" s="3" t="s">
        <v>64</v>
      </c>
      <c r="C34" s="5">
        <v>33</v>
      </c>
      <c r="D34" s="3" t="s">
        <v>66</v>
      </c>
      <c r="E34" s="3" t="s">
        <v>162</v>
      </c>
      <c r="F34" s="5">
        <f t="shared" ref="F34:F65" si="5">IF(E34="N/A","",IF(E34="",0,VALUE(LEFT(E34,1))))</f>
        <v>2</v>
      </c>
      <c r="G34" s="7">
        <f t="shared" si="4"/>
        <v>1.4285714285714286</v>
      </c>
      <c r="H34" s="7">
        <f t="shared" ref="H34:H65" si="6">IF(E34="N/A","",(F34/4)*G34)</f>
        <v>0.7142857142857143</v>
      </c>
      <c r="I34" s="3"/>
      <c r="J34" s="3"/>
    </row>
    <row r="35" spans="1:10" ht="29" x14ac:dyDescent="0.35">
      <c r="A35" s="23"/>
      <c r="B35" s="3" t="s">
        <v>64</v>
      </c>
      <c r="C35" s="5">
        <v>34</v>
      </c>
      <c r="D35" s="3" t="s">
        <v>67</v>
      </c>
      <c r="E35" s="3" t="s">
        <v>162</v>
      </c>
      <c r="F35" s="5">
        <f t="shared" si="5"/>
        <v>2</v>
      </c>
      <c r="G35" s="7">
        <f t="shared" si="4"/>
        <v>1.4285714285714286</v>
      </c>
      <c r="H35" s="7">
        <f t="shared" si="6"/>
        <v>0.7142857142857143</v>
      </c>
      <c r="I35" s="3"/>
      <c r="J35" s="3"/>
    </row>
    <row r="36" spans="1:10" x14ac:dyDescent="0.35">
      <c r="A36" s="23"/>
      <c r="B36" s="3" t="s">
        <v>64</v>
      </c>
      <c r="C36" s="5">
        <v>35</v>
      </c>
      <c r="D36" s="3" t="s">
        <v>68</v>
      </c>
      <c r="E36" s="3" t="s">
        <v>167</v>
      </c>
      <c r="F36" s="5">
        <f t="shared" si="5"/>
        <v>3</v>
      </c>
      <c r="G36" s="7">
        <f t="shared" si="4"/>
        <v>1.4285714285714286</v>
      </c>
      <c r="H36" s="7">
        <f t="shared" si="6"/>
        <v>1.0714285714285714</v>
      </c>
      <c r="I36" s="3"/>
      <c r="J36" s="3"/>
    </row>
    <row r="37" spans="1:10" x14ac:dyDescent="0.35">
      <c r="A37" s="23"/>
      <c r="B37" s="3" t="s">
        <v>69</v>
      </c>
      <c r="C37" s="5">
        <v>36</v>
      </c>
      <c r="D37" s="3" t="s">
        <v>70</v>
      </c>
      <c r="E37" s="3" t="s">
        <v>164</v>
      </c>
      <c r="F37" s="5">
        <f t="shared" si="5"/>
        <v>1</v>
      </c>
      <c r="G37" s="7">
        <f t="shared" si="4"/>
        <v>1.4285714285714286</v>
      </c>
      <c r="H37" s="7">
        <f t="shared" si="6"/>
        <v>0.35714285714285715</v>
      </c>
      <c r="I37" s="3"/>
      <c r="J37" s="3"/>
    </row>
    <row r="38" spans="1:10" ht="29" x14ac:dyDescent="0.35">
      <c r="A38" s="23"/>
      <c r="B38" s="3" t="s">
        <v>71</v>
      </c>
      <c r="C38" s="5">
        <v>37</v>
      </c>
      <c r="D38" s="3" t="s">
        <v>72</v>
      </c>
      <c r="E38" s="3" t="s">
        <v>164</v>
      </c>
      <c r="F38" s="5">
        <f t="shared" si="5"/>
        <v>1</v>
      </c>
      <c r="G38" s="7">
        <f t="shared" si="4"/>
        <v>1.4285714285714286</v>
      </c>
      <c r="H38" s="7">
        <f t="shared" si="6"/>
        <v>0.35714285714285715</v>
      </c>
      <c r="I38" s="3"/>
      <c r="J38" s="3"/>
    </row>
    <row r="39" spans="1:10" x14ac:dyDescent="0.35">
      <c r="A39" s="23"/>
      <c r="B39" s="3" t="s">
        <v>71</v>
      </c>
      <c r="C39" s="5">
        <v>38</v>
      </c>
      <c r="D39" s="3" t="s">
        <v>73</v>
      </c>
      <c r="E39" s="3" t="s">
        <v>167</v>
      </c>
      <c r="F39" s="5">
        <f t="shared" si="5"/>
        <v>3</v>
      </c>
      <c r="G39" s="7">
        <f t="shared" si="4"/>
        <v>1.4285714285714286</v>
      </c>
      <c r="H39" s="7">
        <f t="shared" si="6"/>
        <v>1.0714285714285714</v>
      </c>
      <c r="I39" s="3"/>
      <c r="J39" s="3"/>
    </row>
    <row r="40" spans="1:10" ht="29" x14ac:dyDescent="0.35">
      <c r="A40" s="23"/>
      <c r="B40" s="3" t="s">
        <v>28</v>
      </c>
      <c r="C40" s="5">
        <v>39</v>
      </c>
      <c r="D40" s="3" t="s">
        <v>74</v>
      </c>
      <c r="E40" s="3" t="s">
        <v>167</v>
      </c>
      <c r="F40" s="5">
        <f t="shared" si="5"/>
        <v>3</v>
      </c>
      <c r="G40" s="7">
        <f t="shared" si="4"/>
        <v>1.4285714285714286</v>
      </c>
      <c r="H40" s="7">
        <f t="shared" si="6"/>
        <v>1.0714285714285714</v>
      </c>
      <c r="I40" s="3"/>
      <c r="J40" s="3"/>
    </row>
    <row r="41" spans="1:10" x14ac:dyDescent="0.35">
      <c r="A41" s="23"/>
      <c r="B41" s="3" t="s">
        <v>75</v>
      </c>
      <c r="C41" s="5">
        <v>40</v>
      </c>
      <c r="D41" s="3" t="s">
        <v>76</v>
      </c>
      <c r="E41" s="3" t="s">
        <v>162</v>
      </c>
      <c r="F41" s="5">
        <f t="shared" si="5"/>
        <v>2</v>
      </c>
      <c r="G41" s="7">
        <f t="shared" si="4"/>
        <v>1.4285714285714286</v>
      </c>
      <c r="H41" s="7">
        <f t="shared" si="6"/>
        <v>0.7142857142857143</v>
      </c>
      <c r="I41" s="3"/>
      <c r="J41" s="3"/>
    </row>
    <row r="42" spans="1:10" x14ac:dyDescent="0.35">
      <c r="A42" s="23"/>
      <c r="B42" s="3" t="s">
        <v>75</v>
      </c>
      <c r="C42" s="5">
        <v>41</v>
      </c>
      <c r="D42" s="3" t="s">
        <v>77</v>
      </c>
      <c r="E42" s="3" t="s">
        <v>162</v>
      </c>
      <c r="F42" s="5">
        <f t="shared" si="5"/>
        <v>2</v>
      </c>
      <c r="G42" s="7">
        <f t="shared" si="4"/>
        <v>1.4285714285714286</v>
      </c>
      <c r="H42" s="7">
        <f t="shared" si="6"/>
        <v>0.7142857142857143</v>
      </c>
      <c r="I42" s="3"/>
      <c r="J42" s="3"/>
    </row>
    <row r="43" spans="1:10" x14ac:dyDescent="0.35">
      <c r="A43" s="23"/>
      <c r="B43" s="3" t="s">
        <v>78</v>
      </c>
      <c r="C43" s="5">
        <v>42</v>
      </c>
      <c r="D43" s="3" t="s">
        <v>79</v>
      </c>
      <c r="E43" s="3" t="s">
        <v>167</v>
      </c>
      <c r="F43" s="5">
        <f t="shared" si="5"/>
        <v>3</v>
      </c>
      <c r="G43" s="7">
        <f t="shared" si="4"/>
        <v>1.4285714285714286</v>
      </c>
      <c r="H43" s="7">
        <f t="shared" si="6"/>
        <v>1.0714285714285714</v>
      </c>
      <c r="I43" s="3"/>
      <c r="J43" s="3"/>
    </row>
    <row r="44" spans="1:10" x14ac:dyDescent="0.35">
      <c r="A44" s="23"/>
      <c r="B44" s="3" t="s">
        <v>78</v>
      </c>
      <c r="C44" s="5">
        <v>43</v>
      </c>
      <c r="D44" s="3" t="s">
        <v>80</v>
      </c>
      <c r="E44" s="3" t="s">
        <v>167</v>
      </c>
      <c r="F44" s="5">
        <f t="shared" si="5"/>
        <v>3</v>
      </c>
      <c r="G44" s="7">
        <f t="shared" si="4"/>
        <v>1.4285714285714286</v>
      </c>
      <c r="H44" s="7">
        <f t="shared" si="6"/>
        <v>1.0714285714285714</v>
      </c>
      <c r="I44" s="3"/>
      <c r="J44" s="3"/>
    </row>
    <row r="45" spans="1:10" ht="29" x14ac:dyDescent="0.35">
      <c r="A45" s="23"/>
      <c r="B45" s="3" t="s">
        <v>81</v>
      </c>
      <c r="C45" s="5">
        <v>44</v>
      </c>
      <c r="D45" s="3" t="s">
        <v>82</v>
      </c>
      <c r="E45" s="3" t="s">
        <v>162</v>
      </c>
      <c r="F45" s="5">
        <f t="shared" si="5"/>
        <v>2</v>
      </c>
      <c r="G45" s="7">
        <f t="shared" si="4"/>
        <v>1.4285714285714286</v>
      </c>
      <c r="H45" s="7">
        <f t="shared" si="6"/>
        <v>0.7142857142857143</v>
      </c>
      <c r="I45" s="3"/>
      <c r="J45" s="3"/>
    </row>
    <row r="46" spans="1:10" x14ac:dyDescent="0.35">
      <c r="A46" s="23"/>
      <c r="B46" s="3" t="s">
        <v>83</v>
      </c>
      <c r="C46" s="5">
        <v>45</v>
      </c>
      <c r="D46" s="3" t="s">
        <v>84</v>
      </c>
      <c r="E46" s="3" t="s">
        <v>167</v>
      </c>
      <c r="F46" s="5">
        <f t="shared" si="5"/>
        <v>3</v>
      </c>
      <c r="G46" s="7">
        <f t="shared" si="4"/>
        <v>1.4285714285714286</v>
      </c>
      <c r="H46" s="7">
        <f t="shared" si="6"/>
        <v>1.0714285714285714</v>
      </c>
      <c r="I46" s="3"/>
      <c r="J46" s="3"/>
    </row>
    <row r="47" spans="1:10" ht="29" customHeight="1" x14ac:dyDescent="0.35">
      <c r="A47" s="23" t="s">
        <v>85</v>
      </c>
      <c r="B47" s="3" t="s">
        <v>86</v>
      </c>
      <c r="C47" s="5">
        <v>46</v>
      </c>
      <c r="D47" s="3" t="s">
        <v>87</v>
      </c>
      <c r="E47" s="3" t="s">
        <v>163</v>
      </c>
      <c r="F47" s="5">
        <f t="shared" si="5"/>
        <v>4</v>
      </c>
      <c r="G47" s="7">
        <f t="shared" ref="G47:G66" si="7">IF($E47="N/A","",30/COUNTIF($E$47:$E$66,"&lt;&gt;N/A"))</f>
        <v>1.5</v>
      </c>
      <c r="H47" s="7">
        <f t="shared" si="6"/>
        <v>1.5</v>
      </c>
      <c r="I47" s="3"/>
      <c r="J47" s="3"/>
    </row>
    <row r="48" spans="1:10" ht="29" customHeight="1" x14ac:dyDescent="0.35">
      <c r="A48" s="23"/>
      <c r="B48" s="3" t="s">
        <v>88</v>
      </c>
      <c r="C48" s="5">
        <v>47</v>
      </c>
      <c r="D48" s="3" t="s">
        <v>89</v>
      </c>
      <c r="E48" s="3" t="s">
        <v>167</v>
      </c>
      <c r="F48" s="5">
        <f t="shared" si="5"/>
        <v>3</v>
      </c>
      <c r="G48" s="7">
        <f t="shared" si="7"/>
        <v>1.5</v>
      </c>
      <c r="H48" s="7">
        <f t="shared" si="6"/>
        <v>1.125</v>
      </c>
      <c r="I48" s="3"/>
      <c r="J48" s="3"/>
    </row>
    <row r="49" spans="1:10" ht="29" customHeight="1" x14ac:dyDescent="0.35">
      <c r="A49" s="23"/>
      <c r="B49" s="3" t="s">
        <v>90</v>
      </c>
      <c r="C49" s="5">
        <v>48</v>
      </c>
      <c r="D49" s="3" t="s">
        <v>91</v>
      </c>
      <c r="E49" s="3" t="s">
        <v>162</v>
      </c>
      <c r="F49" s="5">
        <f t="shared" si="5"/>
        <v>2</v>
      </c>
      <c r="G49" s="7">
        <f t="shared" si="7"/>
        <v>1.5</v>
      </c>
      <c r="H49" s="7">
        <f t="shared" si="6"/>
        <v>0.75</v>
      </c>
      <c r="I49" s="3"/>
      <c r="J49" s="3"/>
    </row>
    <row r="50" spans="1:10" ht="29" customHeight="1" x14ac:dyDescent="0.35">
      <c r="A50" s="23"/>
      <c r="B50" s="3" t="s">
        <v>92</v>
      </c>
      <c r="C50" s="5">
        <v>49</v>
      </c>
      <c r="D50" s="3" t="s">
        <v>93</v>
      </c>
      <c r="E50" s="3" t="s">
        <v>164</v>
      </c>
      <c r="F50" s="5">
        <f t="shared" si="5"/>
        <v>1</v>
      </c>
      <c r="G50" s="7">
        <f t="shared" si="7"/>
        <v>1.5</v>
      </c>
      <c r="H50" s="7">
        <f t="shared" si="6"/>
        <v>0.375</v>
      </c>
      <c r="I50" s="3"/>
      <c r="J50" s="3"/>
    </row>
    <row r="51" spans="1:10" ht="29" customHeight="1" x14ac:dyDescent="0.35">
      <c r="A51" s="23"/>
      <c r="B51" s="3" t="s">
        <v>94</v>
      </c>
      <c r="C51" s="5">
        <v>50</v>
      </c>
      <c r="D51" s="3" t="s">
        <v>95</v>
      </c>
      <c r="E51" s="3" t="s">
        <v>164</v>
      </c>
      <c r="F51" s="5">
        <f t="shared" si="5"/>
        <v>1</v>
      </c>
      <c r="G51" s="7">
        <f t="shared" si="7"/>
        <v>1.5</v>
      </c>
      <c r="H51" s="7">
        <f t="shared" si="6"/>
        <v>0.375</v>
      </c>
      <c r="I51" s="3"/>
      <c r="J51" s="3"/>
    </row>
    <row r="52" spans="1:10" ht="29" x14ac:dyDescent="0.35">
      <c r="A52" s="23"/>
      <c r="B52" s="3" t="s">
        <v>96</v>
      </c>
      <c r="C52" s="5">
        <v>51</v>
      </c>
      <c r="D52" s="3" t="s">
        <v>97</v>
      </c>
      <c r="E52" s="3" t="s">
        <v>164</v>
      </c>
      <c r="F52" s="5">
        <f>IF(E52="N/A","",IF(E52="",0,VALUE(LEFT(E52,1))))</f>
        <v>1</v>
      </c>
      <c r="G52" s="7">
        <f t="shared" si="7"/>
        <v>1.5</v>
      </c>
      <c r="H52" s="7">
        <f t="shared" si="6"/>
        <v>0.375</v>
      </c>
      <c r="I52" s="3"/>
      <c r="J52" s="3"/>
    </row>
    <row r="53" spans="1:10" ht="29" customHeight="1" x14ac:dyDescent="0.35">
      <c r="A53" s="23"/>
      <c r="B53" s="3" t="s">
        <v>98</v>
      </c>
      <c r="C53" s="5">
        <v>52</v>
      </c>
      <c r="D53" s="3" t="s">
        <v>99</v>
      </c>
      <c r="E53" s="3" t="s">
        <v>167</v>
      </c>
      <c r="F53" s="5">
        <f>IF(E53="N/A","",IF(E53="",0,VALUE(LEFT(E53,1))))</f>
        <v>3</v>
      </c>
      <c r="G53" s="7">
        <f t="shared" si="7"/>
        <v>1.5</v>
      </c>
      <c r="H53" s="7">
        <f t="shared" si="6"/>
        <v>1.125</v>
      </c>
      <c r="I53" s="3"/>
      <c r="J53" s="3"/>
    </row>
    <row r="54" spans="1:10" ht="29" customHeight="1" x14ac:dyDescent="0.35">
      <c r="A54" s="23"/>
      <c r="B54" s="3" t="s">
        <v>100</v>
      </c>
      <c r="C54" s="5">
        <v>53</v>
      </c>
      <c r="D54" s="3" t="s">
        <v>101</v>
      </c>
      <c r="E54" s="3" t="s">
        <v>164</v>
      </c>
      <c r="F54" s="5">
        <f t="shared" si="5"/>
        <v>1</v>
      </c>
      <c r="G54" s="7">
        <f t="shared" si="7"/>
        <v>1.5</v>
      </c>
      <c r="H54" s="7">
        <f t="shared" si="6"/>
        <v>0.375</v>
      </c>
      <c r="I54" s="3"/>
      <c r="J54" s="3"/>
    </row>
    <row r="55" spans="1:10" ht="29" customHeight="1" x14ac:dyDescent="0.35">
      <c r="A55" s="23"/>
      <c r="B55" s="3" t="s">
        <v>102</v>
      </c>
      <c r="C55" s="5">
        <v>54</v>
      </c>
      <c r="D55" s="3" t="s">
        <v>103</v>
      </c>
      <c r="E55" s="3" t="s">
        <v>164</v>
      </c>
      <c r="F55" s="5">
        <f t="shared" si="5"/>
        <v>1</v>
      </c>
      <c r="G55" s="7">
        <f t="shared" si="7"/>
        <v>1.5</v>
      </c>
      <c r="H55" s="7">
        <f t="shared" si="6"/>
        <v>0.375</v>
      </c>
      <c r="I55" s="3"/>
      <c r="J55" s="3"/>
    </row>
    <row r="56" spans="1:10" ht="29" customHeight="1" x14ac:dyDescent="0.35">
      <c r="A56" s="23"/>
      <c r="B56" s="3" t="s">
        <v>104</v>
      </c>
      <c r="C56" s="5">
        <v>55</v>
      </c>
      <c r="D56" s="3" t="s">
        <v>105</v>
      </c>
      <c r="E56" s="3" t="s">
        <v>162</v>
      </c>
      <c r="F56" s="5">
        <f t="shared" si="5"/>
        <v>2</v>
      </c>
      <c r="G56" s="7">
        <f t="shared" si="7"/>
        <v>1.5</v>
      </c>
      <c r="H56" s="7">
        <f t="shared" si="6"/>
        <v>0.75</v>
      </c>
      <c r="I56" s="3"/>
      <c r="J56" s="3"/>
    </row>
    <row r="57" spans="1:10" ht="29" customHeight="1" x14ac:dyDescent="0.35">
      <c r="A57" s="23"/>
      <c r="B57" s="3" t="s">
        <v>104</v>
      </c>
      <c r="C57" s="5">
        <v>56</v>
      </c>
      <c r="D57" s="3" t="s">
        <v>106</v>
      </c>
      <c r="E57" s="3" t="s">
        <v>164</v>
      </c>
      <c r="F57" s="5">
        <f t="shared" si="5"/>
        <v>1</v>
      </c>
      <c r="G57" s="7">
        <f t="shared" si="7"/>
        <v>1.5</v>
      </c>
      <c r="H57" s="7">
        <f t="shared" si="6"/>
        <v>0.375</v>
      </c>
      <c r="I57" s="3"/>
      <c r="J57" s="3"/>
    </row>
    <row r="58" spans="1:10" ht="29" customHeight="1" x14ac:dyDescent="0.35">
      <c r="A58" s="23"/>
      <c r="B58" s="3" t="s">
        <v>104</v>
      </c>
      <c r="C58" s="5">
        <v>57</v>
      </c>
      <c r="D58" s="3" t="s">
        <v>107</v>
      </c>
      <c r="E58" s="3" t="s">
        <v>162</v>
      </c>
      <c r="F58" s="5">
        <f t="shared" si="5"/>
        <v>2</v>
      </c>
      <c r="G58" s="7">
        <f t="shared" si="7"/>
        <v>1.5</v>
      </c>
      <c r="H58" s="7">
        <f t="shared" si="6"/>
        <v>0.75</v>
      </c>
      <c r="I58" s="3"/>
      <c r="J58" s="3"/>
    </row>
    <row r="59" spans="1:10" ht="29" customHeight="1" x14ac:dyDescent="0.35">
      <c r="A59" s="23"/>
      <c r="B59" s="3" t="s">
        <v>104</v>
      </c>
      <c r="C59" s="5">
        <v>58</v>
      </c>
      <c r="D59" s="3" t="s">
        <v>108</v>
      </c>
      <c r="E59" s="3" t="s">
        <v>166</v>
      </c>
      <c r="F59" s="5">
        <f t="shared" si="5"/>
        <v>0</v>
      </c>
      <c r="G59" s="7">
        <f t="shared" si="7"/>
        <v>1.5</v>
      </c>
      <c r="H59" s="7">
        <f t="shared" si="6"/>
        <v>0</v>
      </c>
      <c r="I59" s="3"/>
      <c r="J59" s="3"/>
    </row>
    <row r="60" spans="1:10" ht="29" customHeight="1" x14ac:dyDescent="0.35">
      <c r="A60" s="23"/>
      <c r="B60" s="3" t="s">
        <v>104</v>
      </c>
      <c r="C60" s="5">
        <v>59</v>
      </c>
      <c r="D60" s="3" t="s">
        <v>109</v>
      </c>
      <c r="E60" s="3" t="s">
        <v>166</v>
      </c>
      <c r="F60" s="5">
        <f t="shared" si="5"/>
        <v>0</v>
      </c>
      <c r="G60" s="7">
        <f t="shared" si="7"/>
        <v>1.5</v>
      </c>
      <c r="H60" s="7">
        <f t="shared" si="6"/>
        <v>0</v>
      </c>
      <c r="I60" s="3"/>
      <c r="J60" s="3"/>
    </row>
    <row r="61" spans="1:10" ht="29" customHeight="1" x14ac:dyDescent="0.35">
      <c r="A61" s="23"/>
      <c r="B61" s="3" t="s">
        <v>104</v>
      </c>
      <c r="C61" s="5">
        <v>60</v>
      </c>
      <c r="D61" s="3" t="s">
        <v>110</v>
      </c>
      <c r="E61" s="3" t="s">
        <v>166</v>
      </c>
      <c r="F61" s="5">
        <f t="shared" si="5"/>
        <v>0</v>
      </c>
      <c r="G61" s="7">
        <f t="shared" si="7"/>
        <v>1.5</v>
      </c>
      <c r="H61" s="7">
        <f t="shared" si="6"/>
        <v>0</v>
      </c>
      <c r="I61" s="3"/>
      <c r="J61" s="3"/>
    </row>
    <row r="62" spans="1:10" ht="29" x14ac:dyDescent="0.35">
      <c r="A62" s="23"/>
      <c r="B62" s="3" t="s">
        <v>104</v>
      </c>
      <c r="C62" s="5">
        <v>61</v>
      </c>
      <c r="D62" s="3" t="s">
        <v>111</v>
      </c>
      <c r="E62" s="3" t="s">
        <v>166</v>
      </c>
      <c r="F62" s="5">
        <f t="shared" si="5"/>
        <v>0</v>
      </c>
      <c r="G62" s="7">
        <f t="shared" si="7"/>
        <v>1.5</v>
      </c>
      <c r="H62" s="7">
        <f t="shared" si="6"/>
        <v>0</v>
      </c>
      <c r="I62" s="3"/>
      <c r="J62" s="3"/>
    </row>
    <row r="63" spans="1:10" ht="29" customHeight="1" x14ac:dyDescent="0.35">
      <c r="A63" s="23"/>
      <c r="B63" s="3" t="s">
        <v>104</v>
      </c>
      <c r="C63" s="5">
        <v>62</v>
      </c>
      <c r="D63" s="3" t="s">
        <v>112</v>
      </c>
      <c r="E63" s="3" t="s">
        <v>164</v>
      </c>
      <c r="F63" s="5">
        <f t="shared" si="5"/>
        <v>1</v>
      </c>
      <c r="G63" s="7">
        <f t="shared" si="7"/>
        <v>1.5</v>
      </c>
      <c r="H63" s="7">
        <f t="shared" si="6"/>
        <v>0.375</v>
      </c>
      <c r="I63" s="3"/>
      <c r="J63" s="3"/>
    </row>
    <row r="64" spans="1:10" ht="29" x14ac:dyDescent="0.35">
      <c r="A64" s="23"/>
      <c r="B64" s="3" t="s">
        <v>104</v>
      </c>
      <c r="C64" s="5">
        <v>63</v>
      </c>
      <c r="D64" s="3" t="s">
        <v>113</v>
      </c>
      <c r="E64" s="3" t="s">
        <v>162</v>
      </c>
      <c r="F64" s="5">
        <f t="shared" si="5"/>
        <v>2</v>
      </c>
      <c r="G64" s="7">
        <f t="shared" si="7"/>
        <v>1.5</v>
      </c>
      <c r="H64" s="7">
        <f t="shared" si="6"/>
        <v>0.75</v>
      </c>
      <c r="I64" s="3"/>
      <c r="J64" s="3"/>
    </row>
    <row r="65" spans="1:10" ht="29" customHeight="1" x14ac:dyDescent="0.35">
      <c r="A65" s="23"/>
      <c r="B65" s="3" t="s">
        <v>104</v>
      </c>
      <c r="C65" s="5">
        <v>64</v>
      </c>
      <c r="D65" s="3" t="s">
        <v>114</v>
      </c>
      <c r="E65" s="3" t="s">
        <v>164</v>
      </c>
      <c r="F65" s="5">
        <f t="shared" si="5"/>
        <v>1</v>
      </c>
      <c r="G65" s="7">
        <f t="shared" si="7"/>
        <v>1.5</v>
      </c>
      <c r="H65" s="7">
        <f t="shared" si="6"/>
        <v>0.375</v>
      </c>
      <c r="I65" s="3"/>
      <c r="J65" s="3"/>
    </row>
    <row r="66" spans="1:10" ht="29" x14ac:dyDescent="0.35">
      <c r="A66" s="23"/>
      <c r="B66" s="3" t="s">
        <v>104</v>
      </c>
      <c r="C66" s="5">
        <v>65</v>
      </c>
      <c r="D66" s="3" t="s">
        <v>115</v>
      </c>
      <c r="E66" s="3" t="s">
        <v>164</v>
      </c>
      <c r="F66" s="5">
        <f t="shared" ref="F66" si="8">IF(E66="N/A","",IF(E66="",0,VALUE(LEFT(E66,1))))</f>
        <v>1</v>
      </c>
      <c r="G66" s="7">
        <f t="shared" si="7"/>
        <v>1.5</v>
      </c>
      <c r="H66" s="7">
        <f t="shared" ref="H66" si="9">IF(E66="N/A","",(F66/4)*G66)</f>
        <v>0.375</v>
      </c>
      <c r="I66" s="3"/>
      <c r="J66" s="3"/>
    </row>
  </sheetData>
  <autoFilter ref="A1:J66" xr:uid="{00000000-0009-0000-0000-000000000000}"/>
  <mergeCells count="4">
    <mergeCell ref="A2:A13"/>
    <mergeCell ref="A14:A32"/>
    <mergeCell ref="A33:A46"/>
    <mergeCell ref="A47:A66"/>
  </mergeCells>
  <dataValidations count="1">
    <dataValidation type="list" sqref="E2:E66" xr:uid="{00000000-0002-0000-0000-000000000000}">
      <formula1>"0 - Non presente,1 - In sviluppo,2 - Formalizzato,3 - Implementato e monitorato,4 - Misurato e migliorato,N/A"</formula1>
    </dataValidation>
  </dataValidations>
  <pageMargins left="0.55118110236220474" right="0.55118110236220474" top="0.59055118110236227" bottom="0.59055118110236227" header="0.31496062992125984" footer="0.31496062992125984"/>
  <pageSetup paperSize="9" scale="55" fitToHeight="2" orientation="landscape" horizontalDpi="4294967293" verticalDpi="0" r:id="rId1"/>
  <headerFooter>
    <oddFooter>&amp;C
Esempio di Questionario ESG - Copyright Daniele Pezzali Formatore e Consulenete Procurement&amp;R&amp;P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"/>
  <sheetViews>
    <sheetView zoomScaleNormal="100" workbookViewId="0">
      <selection activeCell="M12" sqref="M12"/>
    </sheetView>
  </sheetViews>
  <sheetFormatPr defaultRowHeight="14.5" x14ac:dyDescent="0.35"/>
  <cols>
    <col min="1" max="1" width="24.08984375" customWidth="1"/>
    <col min="2" max="2" width="34.90625" customWidth="1"/>
    <col min="3" max="3" width="27.6328125" customWidth="1"/>
    <col min="12" max="12" width="4.26953125" customWidth="1"/>
  </cols>
  <sheetData>
    <row r="1" spans="1:12" ht="22" customHeight="1" x14ac:dyDescent="0.35">
      <c r="A1" s="24" t="s">
        <v>116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35">
      <c r="A2" s="2"/>
      <c r="B2" s="2"/>
      <c r="C2" s="2"/>
    </row>
    <row r="3" spans="1:12" x14ac:dyDescent="0.35">
      <c r="A3" s="3" t="s">
        <v>117</v>
      </c>
      <c r="B3" s="22">
        <f>SUM('Questionario ESG'!H2:H66)</f>
        <v>40.94893483709275</v>
      </c>
      <c r="C3" s="2"/>
    </row>
    <row r="4" spans="1:12" x14ac:dyDescent="0.35">
      <c r="A4" s="3" t="s">
        <v>118</v>
      </c>
      <c r="B4" s="16" t="str">
        <f>IF(B3&gt;=75,"A",IF(B3&gt;=50,"B",IF(B3&gt;=25,"C","D")))</f>
        <v>C</v>
      </c>
      <c r="C4" s="2"/>
    </row>
    <row r="5" spans="1:12" x14ac:dyDescent="0.35">
      <c r="A5" s="3" t="s">
        <v>119</v>
      </c>
      <c r="B5" s="16" t="str">
        <f>IF(B4="A","Supera le aspettative",IF(B4="B","Soddisfa le aspettative",IF(B4="C","Soddisfa parzialmente le aspettative","Non soddisfa le aspettative")))</f>
        <v>Soddisfa parzialmente le aspettative</v>
      </c>
      <c r="C5" s="2"/>
    </row>
    <row r="6" spans="1:12" x14ac:dyDescent="0.35">
      <c r="A6" s="2"/>
      <c r="B6" s="2"/>
      <c r="C6" s="2"/>
    </row>
    <row r="7" spans="1:12" x14ac:dyDescent="0.35">
      <c r="A7" s="16" t="s">
        <v>0</v>
      </c>
      <c r="B7" s="16" t="s">
        <v>120</v>
      </c>
      <c r="C7" s="16" t="s">
        <v>170</v>
      </c>
    </row>
    <row r="8" spans="1:12" ht="29" x14ac:dyDescent="0.35">
      <c r="A8" s="3" t="s">
        <v>9</v>
      </c>
      <c r="B8" s="7">
        <f>IFERROR(SUM('Questionario ESG'!H2:H13)/20*100,0)</f>
        <v>35.416666666666671</v>
      </c>
      <c r="C8" s="3" t="s">
        <v>168</v>
      </c>
    </row>
    <row r="9" spans="1:12" ht="29" customHeight="1" x14ac:dyDescent="0.35">
      <c r="A9" s="3" t="s">
        <v>32</v>
      </c>
      <c r="B9" s="7">
        <f>IFERROR(SUM('Questionario ESG'!H14:H32)/30*100,0)</f>
        <v>43.421052631578952</v>
      </c>
      <c r="C9" s="3" t="s">
        <v>168</v>
      </c>
    </row>
    <row r="10" spans="1:12" ht="29" customHeight="1" x14ac:dyDescent="0.35">
      <c r="A10" s="3" t="s">
        <v>63</v>
      </c>
      <c r="B10" s="7">
        <f>IFERROR(SUM('Questionario ESG'!H33:H46)/20*100,0)</f>
        <v>53.571428571428569</v>
      </c>
      <c r="C10" s="3" t="s">
        <v>169</v>
      </c>
    </row>
    <row r="11" spans="1:12" ht="30" customHeight="1" x14ac:dyDescent="0.35">
      <c r="A11" s="3" t="s">
        <v>85</v>
      </c>
      <c r="B11" s="7">
        <f>IFERROR(SUM('Questionario ESG'!H47:H66)/30*100,0)</f>
        <v>33.75</v>
      </c>
      <c r="C11" s="3" t="s">
        <v>168</v>
      </c>
    </row>
    <row r="12" spans="1:12" x14ac:dyDescent="0.35">
      <c r="A12" s="2"/>
      <c r="B12" s="2"/>
      <c r="C12" s="2"/>
    </row>
    <row r="13" spans="1:12" x14ac:dyDescent="0.35">
      <c r="A13" s="17" t="s">
        <v>121</v>
      </c>
      <c r="B13" s="18" t="s">
        <v>122</v>
      </c>
      <c r="C13" s="2"/>
    </row>
    <row r="14" spans="1:12" x14ac:dyDescent="0.35">
      <c r="A14" s="8" t="s">
        <v>123</v>
      </c>
      <c r="B14" s="9" t="s">
        <v>124</v>
      </c>
      <c r="C14" s="2"/>
    </row>
    <row r="15" spans="1:12" x14ac:dyDescent="0.35">
      <c r="A15" s="8" t="s">
        <v>125</v>
      </c>
      <c r="B15" s="9" t="s">
        <v>126</v>
      </c>
      <c r="C15" s="2"/>
    </row>
    <row r="16" spans="1:12" x14ac:dyDescent="0.35">
      <c r="A16" s="8" t="s">
        <v>127</v>
      </c>
      <c r="B16" s="9" t="s">
        <v>128</v>
      </c>
      <c r="C16" s="2"/>
    </row>
    <row r="17" spans="1:3" x14ac:dyDescent="0.35">
      <c r="A17" s="8" t="s">
        <v>129</v>
      </c>
      <c r="B17" s="9" t="s">
        <v>130</v>
      </c>
      <c r="C17" s="2"/>
    </row>
    <row r="18" spans="1:3" x14ac:dyDescent="0.35">
      <c r="A18" s="8" t="s">
        <v>131</v>
      </c>
      <c r="B18" s="9" t="s">
        <v>132</v>
      </c>
      <c r="C18" s="2"/>
    </row>
    <row r="19" spans="1:3" x14ac:dyDescent="0.35">
      <c r="A19" s="10" t="s">
        <v>133</v>
      </c>
      <c r="B19" s="11" t="s">
        <v>134</v>
      </c>
      <c r="C19" s="2"/>
    </row>
    <row r="20" spans="1:3" x14ac:dyDescent="0.35">
      <c r="A20" s="2"/>
      <c r="B20" s="2"/>
      <c r="C20" s="2"/>
    </row>
    <row r="21" spans="1:3" x14ac:dyDescent="0.35">
      <c r="A21" s="19" t="s">
        <v>135</v>
      </c>
      <c r="B21" s="20" t="s">
        <v>136</v>
      </c>
      <c r="C21" s="21" t="s">
        <v>137</v>
      </c>
    </row>
    <row r="22" spans="1:3" x14ac:dyDescent="0.35">
      <c r="A22" s="8" t="s">
        <v>138</v>
      </c>
      <c r="B22" s="12" t="s">
        <v>139</v>
      </c>
      <c r="C22" s="9" t="s">
        <v>140</v>
      </c>
    </row>
    <row r="23" spans="1:3" x14ac:dyDescent="0.35">
      <c r="A23" s="8" t="s">
        <v>141</v>
      </c>
      <c r="B23" s="12" t="s">
        <v>142</v>
      </c>
      <c r="C23" s="9" t="s">
        <v>143</v>
      </c>
    </row>
    <row r="24" spans="1:3" x14ac:dyDescent="0.35">
      <c r="A24" s="8" t="s">
        <v>144</v>
      </c>
      <c r="B24" s="12" t="s">
        <v>145</v>
      </c>
      <c r="C24" s="9" t="s">
        <v>146</v>
      </c>
    </row>
    <row r="25" spans="1:3" x14ac:dyDescent="0.35">
      <c r="A25" s="10" t="s">
        <v>147</v>
      </c>
      <c r="B25" s="13" t="s">
        <v>148</v>
      </c>
      <c r="C25" s="11" t="s">
        <v>172</v>
      </c>
    </row>
  </sheetData>
  <mergeCells count="1">
    <mergeCell ref="A1:L1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tabSelected="1" topLeftCell="B1" workbookViewId="0">
      <selection activeCell="B9" sqref="B9"/>
    </sheetView>
  </sheetViews>
  <sheetFormatPr defaultRowHeight="14.5" x14ac:dyDescent="0.35"/>
  <cols>
    <col min="1" max="1" width="28" customWidth="1"/>
    <col min="2" max="2" width="110" customWidth="1"/>
  </cols>
  <sheetData>
    <row r="1" spans="1:2" ht="43.5" x14ac:dyDescent="0.35">
      <c r="A1" s="1" t="s">
        <v>149</v>
      </c>
      <c r="B1" s="15" t="s">
        <v>171</v>
      </c>
    </row>
    <row r="2" spans="1:2" x14ac:dyDescent="0.35">
      <c r="A2" s="2" t="s">
        <v>150</v>
      </c>
      <c r="B2" s="2" t="s">
        <v>151</v>
      </c>
    </row>
    <row r="3" spans="1:2" x14ac:dyDescent="0.35">
      <c r="A3" s="2" t="s">
        <v>152</v>
      </c>
      <c r="B3" s="2" t="s">
        <v>153</v>
      </c>
    </row>
    <row r="4" spans="1:2" x14ac:dyDescent="0.35">
      <c r="A4" s="2" t="s">
        <v>154</v>
      </c>
      <c r="B4" s="2" t="s">
        <v>155</v>
      </c>
    </row>
    <row r="5" spans="1:2" x14ac:dyDescent="0.35">
      <c r="A5" s="2" t="s">
        <v>156</v>
      </c>
      <c r="B5" s="2" t="s">
        <v>157</v>
      </c>
    </row>
    <row r="6" spans="1:2" x14ac:dyDescent="0.35">
      <c r="A6" s="2" t="s">
        <v>133</v>
      </c>
      <c r="B6" s="2" t="s">
        <v>158</v>
      </c>
    </row>
    <row r="7" spans="1:2" x14ac:dyDescent="0.35">
      <c r="A7" s="2" t="s">
        <v>118</v>
      </c>
      <c r="B7" s="2" t="s">
        <v>159</v>
      </c>
    </row>
    <row r="8" spans="1:2" x14ac:dyDescent="0.35">
      <c r="A8" s="2" t="s">
        <v>160</v>
      </c>
      <c r="B8" s="2" t="s">
        <v>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Questionario ESG</vt:lpstr>
      <vt:lpstr>Dashboard</vt:lpstr>
      <vt:lpstr>Istruzioni</vt:lpstr>
      <vt:lpstr>Dashboard!Area_stampa</vt:lpstr>
      <vt:lpstr>'Questionario ESG'!Area_stampa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Daniele Pezzali</cp:lastModifiedBy>
  <cp:lastPrinted>2026-07-26T14:26:20Z</cp:lastPrinted>
  <dcterms:created xsi:type="dcterms:W3CDTF">2026-07-17T16:50:24Z</dcterms:created>
  <dcterms:modified xsi:type="dcterms:W3CDTF">2026-07-26T16:30:24Z</dcterms:modified>
</cp:coreProperties>
</file>